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General'!$A$1:$H$39</definedName>
    <definedName name="_xlnm.Print_Area" localSheetId="1">'Estado de Resultados'!$A$1:$H$38</definedName>
  </definedNames>
  <calcPr fullCalcOnLoad="1"/>
</workbook>
</file>

<file path=xl/sharedStrings.xml><?xml version="1.0" encoding="utf-8"?>
<sst xmlns="http://schemas.openxmlformats.org/spreadsheetml/2006/main" count="70" uniqueCount="65">
  <si>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</si>
  <si>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</si>
  <si>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</si>
  <si>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</si>
  <si>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</si>
  <si>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</si>
  <si>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</si>
  <si>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</si>
  <si>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</si>
  <si>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</si>
  <si>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</si>
  <si>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</si>
  <si>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</si>
  <si>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</si>
  <si>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</si>
  <si>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</si>
  <si>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</si>
  <si>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</si>
  <si>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</si>
  <si>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</si>
  <si>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</si>
  <si>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</si>
  <si>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</si>
  <si>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</si>
  <si>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</si>
  <si>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</si>
  <si>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</si>
  <si>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</si>
  <si>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</si>
  <si>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</si>
  <si>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</si>
  <si>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</si>
  <si>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</si>
  <si>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</si>
  <si>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                                                                            ( Expresado en dólares de los Estados Unidos de América)                                                                       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</si>
  <si>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</si>
  <si>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</si>
  <si>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</si>
  <si>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</si>
  <si>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</si>
  <si>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</si>
  <si>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</si>
  <si>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</si>
  <si>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</si>
  <si>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</si>
  <si>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</si>
  <si>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</si>
  <si>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</si>
  <si>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</si>
  <si>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</si>
  <si>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</si>
  <si>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</si>
  <si>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</si>
  <si>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</si>
  <si>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</si>
  <si>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 xml:space="preserve">                                                                      ( Expresado en dólares de los Estados Unidos de América)                                                               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</si>
  <si>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</si>
  <si>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</si>
  <si>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</si>
  <si>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</si>
  <si>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</si>
  <si>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Reservas Voluntarias</t>
  </si>
  <si>
    <t>Resultados acumulados de ejercicios anteriores</t>
  </si>
  <si>
    <t>BALANCE GENERAL  AL 31 DE DICIEMBRE 2016</t>
  </si>
  <si>
    <t>ESTADO DE RESULTADOS  DEL 01 DE ENERO  AL 31 DE DICIEMBRE DE  2016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</si>
</sst>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</numFmts>
  <fonts count="51">
    <font>
      <sz val="10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8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43" fontId="1" fillId="0" borderId="0" xfId="48" applyFont="1" applyAlignment="1">
      <alignment horizontal="left"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3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3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10" fontId="4" fillId="0" borderId="0" xfId="48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56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Font="1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left" indent="1"/>
      <protection/>
    </xf>
    <xf numFmtId="0" fontId="2" fillId="0" borderId="0" xfId="56" applyFont="1" applyAlignment="1">
      <alignment horizontal="left" indent="3"/>
      <protection/>
    </xf>
    <xf numFmtId="0" fontId="1" fillId="0" borderId="0" xfId="56" applyFont="1" applyAlignment="1">
      <alignment/>
      <protection/>
    </xf>
    <xf numFmtId="0" fontId="3" fillId="0" borderId="0" xfId="56" applyFont="1" applyBorder="1">
      <alignment/>
      <protection/>
    </xf>
    <xf numFmtId="0" fontId="1" fillId="0" borderId="0" xfId="56" applyFont="1" applyBorder="1" applyAlignment="1">
      <alignment horizontal="left" indent="1"/>
      <protection/>
    </xf>
    <xf numFmtId="171" fontId="3" fillId="0" borderId="0" xfId="48" applyNumberFormat="1" applyFont="1" applyBorder="1" applyAlignment="1">
      <alignment/>
    </xf>
    <xf numFmtId="171" fontId="4" fillId="0" borderId="0" xfId="48" applyNumberFormat="1" applyFont="1" applyBorder="1" applyAlignment="1">
      <alignment/>
    </xf>
    <xf numFmtId="0" fontId="1" fillId="0" borderId="0" xfId="56" applyFont="1" applyBorder="1" applyAlignment="1">
      <alignment/>
      <protection/>
    </xf>
    <xf numFmtId="0" fontId="2" fillId="0" borderId="0" xfId="56" applyFont="1" applyBorder="1" applyAlignment="1">
      <alignment horizontal="left" indent="3"/>
      <protection/>
    </xf>
    <xf numFmtId="0" fontId="0" fillId="33" borderId="0" xfId="56" applyFill="1">
      <alignment/>
      <protection/>
    </xf>
    <xf numFmtId="43" fontId="3" fillId="33" borderId="0" xfId="48" applyFont="1" applyFill="1" applyAlignment="1">
      <alignment/>
    </xf>
    <xf numFmtId="43" fontId="3" fillId="33" borderId="0" xfId="48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8" fillId="33" borderId="0" xfId="48" applyFont="1" applyFill="1" applyBorder="1" applyAlignment="1">
      <alignment horizontal="right" vertical="center"/>
    </xf>
    <xf numFmtId="43" fontId="1" fillId="0" borderId="0" xfId="48" applyFont="1" applyBorder="1" applyAlignment="1">
      <alignment horizontal="left"/>
    </xf>
    <xf numFmtId="43" fontId="0" fillId="0" borderId="0" xfId="48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8" applyFont="1" applyAlignment="1">
      <alignment/>
    </xf>
    <xf numFmtId="43" fontId="10" fillId="0" borderId="0" xfId="48" applyNumberFormat="1" applyFont="1" applyAlignment="1">
      <alignment/>
    </xf>
    <xf numFmtId="43" fontId="10" fillId="0" borderId="0" xfId="48" applyNumberFormat="1" applyFont="1" applyBorder="1" applyAlignment="1">
      <alignment/>
    </xf>
    <xf numFmtId="43" fontId="14" fillId="0" borderId="0" xfId="48" applyNumberFormat="1" applyFont="1" applyAlignment="1">
      <alignment/>
    </xf>
    <xf numFmtId="43" fontId="14" fillId="0" borderId="0" xfId="48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3" fillId="33" borderId="0" xfId="48" applyFont="1" applyFill="1" applyBorder="1" applyAlignment="1">
      <alignment/>
    </xf>
    <xf numFmtId="43" fontId="4" fillId="0" borderId="0" xfId="48" applyFont="1" applyAlignment="1">
      <alignment/>
    </xf>
    <xf numFmtId="43" fontId="3" fillId="0" borderId="0" xfId="48" applyFont="1" applyBorder="1" applyAlignment="1">
      <alignment/>
    </xf>
    <xf numFmtId="43" fontId="0" fillId="33" borderId="0" xfId="48" applyFill="1" applyAlignment="1">
      <alignment/>
    </xf>
    <xf numFmtId="43" fontId="3" fillId="33" borderId="10" xfId="48" applyFont="1" applyFill="1" applyBorder="1" applyAlignment="1">
      <alignment/>
    </xf>
    <xf numFmtId="43" fontId="50" fillId="0" borderId="0" xfId="48" applyFont="1" applyBorder="1" applyAlignment="1">
      <alignment/>
    </xf>
    <xf numFmtId="43" fontId="3" fillId="0" borderId="10" xfId="48" applyFont="1" applyBorder="1" applyAlignment="1">
      <alignment/>
    </xf>
    <xf numFmtId="43" fontId="4" fillId="0" borderId="0" xfId="48" applyFont="1" applyBorder="1" applyAlignment="1">
      <alignment/>
    </xf>
    <xf numFmtId="43" fontId="1" fillId="0" borderId="0" xfId="48" applyFont="1" applyAlignment="1">
      <alignment/>
    </xf>
    <xf numFmtId="43" fontId="2" fillId="0" borderId="10" xfId="48" applyFont="1" applyBorder="1" applyAlignment="1">
      <alignment/>
    </xf>
    <xf numFmtId="43" fontId="2" fillId="0" borderId="0" xfId="48" applyFont="1" applyBorder="1" applyAlignment="1">
      <alignment/>
    </xf>
    <xf numFmtId="43" fontId="1" fillId="0" borderId="11" xfId="48" applyFont="1" applyBorder="1" applyAlignment="1">
      <alignment/>
    </xf>
    <xf numFmtId="198" fontId="2" fillId="0" borderId="10" xfId="48" applyNumberFormat="1" applyFont="1" applyBorder="1" applyAlignment="1">
      <alignment/>
    </xf>
    <xf numFmtId="198" fontId="1" fillId="0" borderId="0" xfId="48" applyNumberFormat="1" applyFont="1" applyAlignment="1">
      <alignment/>
    </xf>
    <xf numFmtId="198" fontId="4" fillId="0" borderId="0" xfId="48" applyNumberFormat="1" applyFont="1" applyAlignment="1">
      <alignment/>
    </xf>
    <xf numFmtId="198" fontId="4" fillId="0" borderId="11" xfId="48" applyNumberFormat="1" applyFont="1" applyBorder="1" applyAlignment="1">
      <alignment/>
    </xf>
    <xf numFmtId="198" fontId="2" fillId="0" borderId="0" xfId="48" applyNumberFormat="1" applyFont="1" applyBorder="1" applyAlignment="1">
      <alignment/>
    </xf>
    <xf numFmtId="171" fontId="2" fillId="0" borderId="10" xfId="48" applyNumberFormat="1" applyFont="1" applyBorder="1" applyAlignment="1">
      <alignment/>
    </xf>
    <xf numFmtId="171" fontId="3" fillId="33" borderId="0" xfId="48" applyNumberFormat="1" applyFont="1" applyFill="1" applyBorder="1" applyAlignment="1">
      <alignment/>
    </xf>
    <xf numFmtId="43" fontId="4" fillId="33" borderId="0" xfId="48" applyFont="1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4.8515625" style="0" customWidth="1"/>
    <col min="7" max="7" width="1.28515625" style="0" customWidth="1"/>
    <col min="8" max="8" width="16.28125" style="0" customWidth="1"/>
    <col min="9" max="9" width="11.7109375" style="40" bestFit="1" customWidth="1"/>
  </cols>
  <sheetData>
    <row r="1" spans="1:9" ht="15">
      <c r="A1" s="67" t="s">
        <v>59</v>
      </c>
      <c r="B1" s="67"/>
      <c r="C1" s="67"/>
      <c r="D1" s="67"/>
      <c r="E1" s="67"/>
      <c r="F1" s="67"/>
      <c r="G1" s="67"/>
      <c r="H1" s="67"/>
      <c r="I1" s="16"/>
    </row>
    <row r="2" spans="1:9" ht="12.75">
      <c r="A2" s="68" t="s">
        <v>3</v>
      </c>
      <c r="B2" s="68"/>
      <c r="C2" s="68"/>
      <c r="D2" s="68"/>
      <c r="E2" s="68"/>
      <c r="F2" s="68"/>
      <c r="G2" s="68"/>
      <c r="H2" s="68"/>
      <c r="I2" s="16"/>
    </row>
    <row r="3" spans="1:9" ht="12.75">
      <c r="A3" s="69" t="s">
        <v>63</v>
      </c>
      <c r="B3" s="69"/>
      <c r="C3" s="69"/>
      <c r="D3" s="69"/>
      <c r="E3" s="69"/>
      <c r="F3" s="69"/>
      <c r="G3" s="69"/>
      <c r="H3" s="69"/>
      <c r="I3" s="16"/>
    </row>
    <row r="4" spans="1:9" ht="13.5" thickBot="1">
      <c r="A4" s="70" t="s">
        <v>55</v>
      </c>
      <c r="B4" s="70"/>
      <c r="C4" s="70"/>
      <c r="D4" s="70"/>
      <c r="E4" s="70"/>
      <c r="F4" s="70"/>
      <c r="G4" s="70"/>
      <c r="H4" s="70"/>
      <c r="I4" s="39"/>
    </row>
    <row r="5" spans="1:8" ht="13.5" thickTop="1">
      <c r="A5" s="14"/>
      <c r="F5" s="12"/>
      <c r="G5" s="12"/>
      <c r="H5" s="12"/>
    </row>
    <row r="6" spans="1:9" ht="12.75">
      <c r="A6" s="1">
        <v>1</v>
      </c>
      <c r="B6" s="3" t="s">
        <v>4</v>
      </c>
      <c r="C6" s="1"/>
      <c r="D6" s="1"/>
      <c r="E6" s="1"/>
      <c r="F6" s="2"/>
      <c r="G6" s="2"/>
      <c r="H6" s="2"/>
      <c r="I6" s="41"/>
    </row>
    <row r="7" spans="1:9" ht="12.75">
      <c r="A7" s="1">
        <v>11</v>
      </c>
      <c r="B7" s="9" t="s">
        <v>23</v>
      </c>
      <c r="C7" s="1"/>
      <c r="D7" s="1"/>
      <c r="E7" s="1"/>
      <c r="F7" s="2"/>
      <c r="G7" s="2"/>
      <c r="H7" s="55">
        <f>SUM(F8:F14)</f>
        <v>1645.62304</v>
      </c>
      <c r="I7" s="42"/>
    </row>
    <row r="8" spans="1:9" ht="12.75">
      <c r="A8" s="1">
        <v>111</v>
      </c>
      <c r="B8" s="35" t="s">
        <v>26</v>
      </c>
      <c r="C8" s="1"/>
      <c r="D8" s="1"/>
      <c r="E8" s="1"/>
      <c r="F8" s="2">
        <f>1004120.29/1000</f>
        <v>1004.1202900000001</v>
      </c>
      <c r="G8" s="2"/>
      <c r="H8" s="55"/>
      <c r="I8" s="42"/>
    </row>
    <row r="9" spans="1:9" ht="12.75">
      <c r="A9" s="1">
        <v>112</v>
      </c>
      <c r="B9" s="35" t="s">
        <v>46</v>
      </c>
      <c r="C9" s="1"/>
      <c r="D9" s="1"/>
      <c r="E9" s="1"/>
      <c r="F9" s="2">
        <f>4321.95/1000</f>
        <v>4.32195</v>
      </c>
      <c r="G9" s="2"/>
      <c r="H9" s="55"/>
      <c r="I9" s="42"/>
    </row>
    <row r="10" spans="1:9" ht="12.75">
      <c r="A10" s="1">
        <v>113</v>
      </c>
      <c r="B10" s="1" t="s">
        <v>27</v>
      </c>
      <c r="C10" s="1"/>
      <c r="D10" s="1"/>
      <c r="E10" s="1"/>
      <c r="F10" s="2">
        <f>588432.24/1000</f>
        <v>588.43224</v>
      </c>
      <c r="G10" s="2"/>
      <c r="H10" s="55"/>
      <c r="I10" s="42"/>
    </row>
    <row r="11" spans="1:9" ht="12.75">
      <c r="A11" s="1">
        <v>114</v>
      </c>
      <c r="B11" s="1" t="s">
        <v>28</v>
      </c>
      <c r="C11" s="1"/>
      <c r="D11" s="1"/>
      <c r="E11" s="1"/>
      <c r="F11" s="2">
        <f>9056.81/1000</f>
        <v>9.056809999999999</v>
      </c>
      <c r="G11" s="2"/>
      <c r="H11" s="55"/>
      <c r="I11" s="42"/>
    </row>
    <row r="12" spans="1:9" ht="12.75">
      <c r="A12" s="1">
        <v>116</v>
      </c>
      <c r="B12" s="1" t="s">
        <v>5</v>
      </c>
      <c r="C12" s="1"/>
      <c r="D12" s="1"/>
      <c r="E12" s="1"/>
      <c r="F12" s="2">
        <f>28773.34/1000</f>
        <v>28.77334</v>
      </c>
      <c r="G12" s="2"/>
      <c r="H12" s="55"/>
      <c r="I12" s="42"/>
    </row>
    <row r="13" spans="1:9" ht="12.75">
      <c r="A13" s="1">
        <v>117</v>
      </c>
      <c r="B13" s="1" t="s">
        <v>6</v>
      </c>
      <c r="C13" s="1"/>
      <c r="D13" s="1"/>
      <c r="E13" s="1"/>
      <c r="F13" s="2">
        <f>10687.16/1000</f>
        <v>10.68716</v>
      </c>
      <c r="G13" s="2"/>
      <c r="H13" s="55"/>
      <c r="I13" s="42"/>
    </row>
    <row r="14" spans="1:9" ht="12.75">
      <c r="A14" s="1">
        <v>118</v>
      </c>
      <c r="B14" s="1" t="s">
        <v>7</v>
      </c>
      <c r="C14" s="1"/>
      <c r="D14" s="1"/>
      <c r="E14" s="1"/>
      <c r="F14" s="56">
        <f>231.25/1000</f>
        <v>0.23125</v>
      </c>
      <c r="G14" s="2"/>
      <c r="H14" s="55"/>
      <c r="I14" s="42"/>
    </row>
    <row r="15" spans="1:9" ht="12.75">
      <c r="A15" s="1"/>
      <c r="B15" s="1"/>
      <c r="C15" s="1"/>
      <c r="D15" s="1"/>
      <c r="E15" s="1"/>
      <c r="F15" s="57"/>
      <c r="G15" s="2"/>
      <c r="H15" s="55"/>
      <c r="I15" s="42"/>
    </row>
    <row r="16" spans="1:9" ht="12.75">
      <c r="A16" s="1">
        <v>12</v>
      </c>
      <c r="B16" s="3" t="s">
        <v>24</v>
      </c>
      <c r="C16" s="1"/>
      <c r="D16" s="1"/>
      <c r="E16" s="1"/>
      <c r="F16" s="57"/>
      <c r="G16" s="2"/>
      <c r="H16" s="55">
        <f>+F17+F18</f>
        <v>27.13477</v>
      </c>
      <c r="I16" s="42"/>
    </row>
    <row r="17" spans="1:9" ht="12.75">
      <c r="A17" s="1">
        <v>121</v>
      </c>
      <c r="B17" s="1" t="s">
        <v>8</v>
      </c>
      <c r="C17" s="1"/>
      <c r="D17" s="1"/>
      <c r="E17" s="1"/>
      <c r="F17" s="2">
        <f>4849.06/1000</f>
        <v>4.849060000000001</v>
      </c>
      <c r="G17" s="2"/>
      <c r="H17" s="55"/>
      <c r="I17" s="42"/>
    </row>
    <row r="18" spans="1:9" ht="12.75">
      <c r="A18" s="1">
        <v>123</v>
      </c>
      <c r="B18" s="1" t="s">
        <v>29</v>
      </c>
      <c r="C18" s="1"/>
      <c r="D18" s="1"/>
      <c r="E18" s="1"/>
      <c r="F18" s="56">
        <f>22285.71/1000</f>
        <v>22.285709999999998</v>
      </c>
      <c r="G18" s="2"/>
      <c r="H18" s="55"/>
      <c r="I18" s="42"/>
    </row>
    <row r="19" spans="1:9" ht="13.5" thickBot="1">
      <c r="A19" s="1"/>
      <c r="B19" s="3" t="s">
        <v>9</v>
      </c>
      <c r="C19" s="1"/>
      <c r="D19" s="1"/>
      <c r="E19" s="1"/>
      <c r="F19" s="2"/>
      <c r="G19" s="2"/>
      <c r="H19" s="58">
        <f>SUM(H7:H18)</f>
        <v>1672.7578099999998</v>
      </c>
      <c r="I19" s="43">
        <f>+H19-H38</f>
        <v>0</v>
      </c>
    </row>
    <row r="20" spans="1:9" ht="13.5" thickTop="1">
      <c r="A20" s="1"/>
      <c r="B20" s="1"/>
      <c r="C20" s="1"/>
      <c r="D20" s="1"/>
      <c r="E20" s="1"/>
      <c r="F20" s="57"/>
      <c r="G20" s="2"/>
      <c r="H20" s="55"/>
      <c r="I20" s="42"/>
    </row>
    <row r="21" spans="1:9" ht="12.75">
      <c r="A21" s="1">
        <v>2</v>
      </c>
      <c r="B21" s="3" t="s">
        <v>10</v>
      </c>
      <c r="C21" s="1"/>
      <c r="D21" s="1"/>
      <c r="E21" s="1"/>
      <c r="F21" s="2"/>
      <c r="G21" s="2"/>
      <c r="H21" s="55"/>
      <c r="I21" s="42"/>
    </row>
    <row r="22" spans="1:9" ht="12.75">
      <c r="A22" s="1">
        <v>21</v>
      </c>
      <c r="B22" s="3" t="s">
        <v>25</v>
      </c>
      <c r="C22" s="1"/>
      <c r="D22" s="1"/>
      <c r="E22" s="1"/>
      <c r="F22" s="2"/>
      <c r="G22" s="2"/>
      <c r="H22" s="55">
        <f>+F23+F24</f>
        <v>179.14564000000001</v>
      </c>
      <c r="I22" s="42"/>
    </row>
    <row r="23" spans="1:9" ht="12.75">
      <c r="A23" s="1">
        <v>213</v>
      </c>
      <c r="B23" s="1" t="s">
        <v>11</v>
      </c>
      <c r="C23" s="1"/>
      <c r="D23" s="1"/>
      <c r="E23" s="1"/>
      <c r="F23" s="2">
        <f>54469/1000</f>
        <v>54.469</v>
      </c>
      <c r="G23" s="2"/>
      <c r="H23" s="2"/>
      <c r="I23" s="44"/>
    </row>
    <row r="24" spans="1:9" ht="12.75">
      <c r="A24" s="1">
        <v>215</v>
      </c>
      <c r="B24" s="1" t="s">
        <v>47</v>
      </c>
      <c r="C24" s="1"/>
      <c r="D24" s="1"/>
      <c r="E24" s="1"/>
      <c r="F24" s="56">
        <f>124676.64/1000</f>
        <v>124.67664</v>
      </c>
      <c r="G24" s="2"/>
      <c r="H24" s="56"/>
      <c r="I24" s="44"/>
    </row>
    <row r="25" spans="1:9" ht="12.75">
      <c r="A25" s="1"/>
      <c r="B25" s="3" t="s">
        <v>12</v>
      </c>
      <c r="C25" s="1"/>
      <c r="D25" s="1"/>
      <c r="E25" s="1"/>
      <c r="F25" s="57"/>
      <c r="G25" s="2"/>
      <c r="H25" s="55">
        <f>SUM(H22:H24)</f>
        <v>179.14564000000001</v>
      </c>
      <c r="I25" s="42"/>
    </row>
    <row r="26" spans="1:9" ht="12.75">
      <c r="A26" s="1"/>
      <c r="B26" s="1"/>
      <c r="C26" s="1"/>
      <c r="D26" s="1"/>
      <c r="E26" s="1"/>
      <c r="F26" s="2"/>
      <c r="G26" s="2"/>
      <c r="H26" s="2"/>
      <c r="I26" s="44"/>
    </row>
    <row r="27" spans="1:9" ht="12.75">
      <c r="A27" s="1">
        <v>3</v>
      </c>
      <c r="B27" s="3" t="s">
        <v>30</v>
      </c>
      <c r="C27" s="1"/>
      <c r="D27" s="1"/>
      <c r="E27" s="1"/>
      <c r="F27" s="2"/>
      <c r="G27" s="2"/>
      <c r="H27" s="2"/>
      <c r="I27" s="44"/>
    </row>
    <row r="28" spans="1:9" ht="12.75">
      <c r="A28" s="1">
        <v>31</v>
      </c>
      <c r="B28" s="3" t="s">
        <v>13</v>
      </c>
      <c r="C28" s="1"/>
      <c r="D28" s="1"/>
      <c r="E28" s="1"/>
      <c r="F28" s="2"/>
      <c r="G28" s="2"/>
      <c r="H28" s="55">
        <f>+F29</f>
        <v>800</v>
      </c>
      <c r="I28" s="42"/>
    </row>
    <row r="29" spans="1:9" ht="12.75">
      <c r="A29" s="1">
        <v>310</v>
      </c>
      <c r="B29" s="1" t="s">
        <v>14</v>
      </c>
      <c r="C29" s="1"/>
      <c r="D29" s="1"/>
      <c r="E29" s="1"/>
      <c r="F29" s="56">
        <f>800000/1000</f>
        <v>800</v>
      </c>
      <c r="G29" s="2"/>
      <c r="H29" s="2"/>
      <c r="I29" s="44"/>
    </row>
    <row r="30" spans="1:9" ht="12.75">
      <c r="A30" s="1">
        <v>32</v>
      </c>
      <c r="B30" s="3" t="s">
        <v>0</v>
      </c>
      <c r="C30" s="1"/>
      <c r="D30" s="1"/>
      <c r="E30" s="1"/>
      <c r="F30" s="2"/>
      <c r="G30" s="2"/>
      <c r="H30" s="55">
        <f>+F31+F32</f>
        <v>381.36057</v>
      </c>
      <c r="I30" s="42"/>
    </row>
    <row r="31" spans="1:9" ht="12.75">
      <c r="A31" s="1">
        <v>320</v>
      </c>
      <c r="B31" s="1" t="s">
        <v>48</v>
      </c>
      <c r="C31" s="1"/>
      <c r="D31" s="1"/>
      <c r="E31" s="1"/>
      <c r="F31" s="2">
        <f>160000/1000</f>
        <v>160</v>
      </c>
      <c r="G31" s="2"/>
      <c r="H31" s="2"/>
      <c r="I31" s="44"/>
    </row>
    <row r="32" spans="1:9" ht="12.75">
      <c r="A32" s="1">
        <v>322</v>
      </c>
      <c r="B32" s="1" t="s">
        <v>61</v>
      </c>
      <c r="C32" s="1"/>
      <c r="D32" s="1"/>
      <c r="E32" s="1"/>
      <c r="F32" s="56">
        <f>221360.57/1000</f>
        <v>221.36057</v>
      </c>
      <c r="G32" s="2"/>
      <c r="H32" s="2"/>
      <c r="I32" s="44"/>
    </row>
    <row r="33" spans="1:9" ht="12.75">
      <c r="A33" s="1">
        <v>33</v>
      </c>
      <c r="B33" s="3" t="s">
        <v>57</v>
      </c>
      <c r="C33" s="1"/>
      <c r="D33" s="1"/>
      <c r="E33" s="1"/>
      <c r="F33" s="2"/>
      <c r="G33" s="2"/>
      <c r="H33" s="60">
        <f>+F34</f>
        <v>-0.30538</v>
      </c>
      <c r="I33" s="44"/>
    </row>
    <row r="34" spans="1:9" ht="12.75">
      <c r="A34" s="1">
        <v>332</v>
      </c>
      <c r="B34" s="1" t="s">
        <v>58</v>
      </c>
      <c r="C34" s="1"/>
      <c r="D34" s="1"/>
      <c r="E34" s="1"/>
      <c r="F34" s="59">
        <f>-305.38/1000</f>
        <v>-0.30538</v>
      </c>
      <c r="G34" s="2"/>
      <c r="H34" s="2"/>
      <c r="I34" s="44"/>
    </row>
    <row r="35" spans="1:9" ht="12.75">
      <c r="A35" s="1">
        <v>34</v>
      </c>
      <c r="B35" s="3" t="s">
        <v>1</v>
      </c>
      <c r="C35" s="1"/>
      <c r="D35" s="1"/>
      <c r="E35" s="1"/>
      <c r="F35" s="2"/>
      <c r="G35" s="2"/>
      <c r="H35" s="60">
        <f>+F36+F37</f>
        <v>312.55697999999995</v>
      </c>
      <c r="I35" s="43"/>
    </row>
    <row r="36" spans="1:9" ht="12.75">
      <c r="A36" s="1">
        <v>340</v>
      </c>
      <c r="B36" s="1" t="s">
        <v>62</v>
      </c>
      <c r="C36" s="1"/>
      <c r="D36" s="1"/>
      <c r="E36" s="1"/>
      <c r="F36" s="63">
        <v>0</v>
      </c>
      <c r="G36" s="2"/>
      <c r="H36" s="55"/>
      <c r="I36" s="43"/>
    </row>
    <row r="37" spans="1:9" ht="12.75">
      <c r="A37" s="1">
        <v>341</v>
      </c>
      <c r="B37" s="1" t="s">
        <v>31</v>
      </c>
      <c r="C37" s="1"/>
      <c r="D37" s="1"/>
      <c r="E37" s="34"/>
      <c r="F37" s="64">
        <f>312556.98/1000</f>
        <v>312.55697999999995</v>
      </c>
      <c r="G37" s="2"/>
      <c r="H37" s="2"/>
      <c r="I37" s="45"/>
    </row>
    <row r="38" spans="1:9" ht="13.5" thickBot="1">
      <c r="A38" s="1"/>
      <c r="B38" s="3" t="s">
        <v>15</v>
      </c>
      <c r="C38" s="1"/>
      <c r="D38" s="1"/>
      <c r="E38" s="1"/>
      <c r="F38" s="2"/>
      <c r="G38" s="2"/>
      <c r="H38" s="58">
        <f>SUM(H25:H35)</f>
        <v>1672.75781</v>
      </c>
      <c r="I38" s="43">
        <f>+H38-H19</f>
        <v>0</v>
      </c>
    </row>
    <row r="39" spans="1:9" ht="13.5" thickTop="1">
      <c r="A39" s="1"/>
      <c r="B39" s="1"/>
      <c r="C39" s="1"/>
      <c r="D39" s="1"/>
      <c r="E39" s="1"/>
      <c r="F39" s="2"/>
      <c r="G39" s="2"/>
      <c r="H39" s="2"/>
      <c r="I39" s="45"/>
    </row>
    <row r="40" spans="1:9" ht="12.75">
      <c r="A40" s="4"/>
      <c r="B40" s="4"/>
      <c r="C40" s="4"/>
      <c r="D40" s="4"/>
      <c r="E40" s="4"/>
      <c r="F40" s="5"/>
      <c r="G40" s="5"/>
      <c r="H40" s="5"/>
      <c r="I40" s="46"/>
    </row>
    <row r="41" spans="1:9" ht="12.75">
      <c r="A41" s="4"/>
      <c r="B41" s="4"/>
      <c r="C41" s="4"/>
      <c r="D41" s="4"/>
      <c r="E41" s="4"/>
      <c r="F41" s="5"/>
      <c r="G41" s="5"/>
      <c r="H41" s="5"/>
      <c r="I41" s="46"/>
    </row>
    <row r="42" spans="1:9" ht="12.75">
      <c r="A42" s="4"/>
      <c r="B42" s="4"/>
      <c r="C42" s="4"/>
      <c r="D42" s="4"/>
      <c r="E42" s="4"/>
      <c r="F42" s="5"/>
      <c r="G42" s="5"/>
      <c r="H42" s="5"/>
      <c r="I42" s="46"/>
    </row>
    <row r="43" spans="1:9" ht="12.75">
      <c r="A43" s="4"/>
      <c r="B43" s="4"/>
      <c r="C43" s="4"/>
      <c r="D43" s="4"/>
      <c r="E43" s="4"/>
      <c r="F43" s="5"/>
      <c r="G43" s="5"/>
      <c r="H43" s="5"/>
      <c r="I43" s="46"/>
    </row>
    <row r="44" spans="1:9" ht="12.75">
      <c r="A44" s="4"/>
      <c r="B44" s="4"/>
      <c r="C44" s="4"/>
      <c r="D44" s="4"/>
      <c r="E44" s="4"/>
      <c r="F44" s="5"/>
      <c r="G44" s="5"/>
      <c r="H44" s="5"/>
      <c r="I44" s="46"/>
    </row>
    <row r="45" spans="1:9" ht="12.75">
      <c r="A45" s="4"/>
      <c r="B45" s="4"/>
      <c r="C45" s="4"/>
      <c r="D45" s="4"/>
      <c r="E45" s="4"/>
      <c r="F45" s="5"/>
      <c r="G45" s="5"/>
      <c r="H45" s="5"/>
      <c r="I45" s="46"/>
    </row>
    <row r="99" ht="12.75">
      <c r="B99" s="12"/>
    </row>
    <row r="100" ht="12.75">
      <c r="B100" s="12"/>
    </row>
    <row r="101" spans="2:4" ht="12.75">
      <c r="B101" s="12"/>
      <c r="C101" s="12"/>
      <c r="D101" s="10"/>
    </row>
  </sheetData>
  <sheetProtection/>
  <mergeCells count="4">
    <mergeCell ref="A1:H1"/>
    <mergeCell ref="A2:H2"/>
    <mergeCell ref="A3:H3"/>
    <mergeCell ref="A4:H4"/>
  </mergeCells>
  <printOptions/>
  <pageMargins left="0.7874015748031497" right="0.5905511811023623" top="0.4330708661417323" bottom="0.15748031496062992" header="0.2362204724409449" footer="0.1574803149606299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0.28125" style="17" customWidth="1"/>
    <col min="2" max="2" width="11.421875" style="17" customWidth="1"/>
    <col min="3" max="3" width="13.140625" style="17" customWidth="1"/>
    <col min="4" max="4" width="13.00390625" style="17" customWidth="1"/>
    <col min="5" max="5" width="15.8515625" style="17" customWidth="1"/>
    <col min="6" max="6" width="15.421875" style="31" customWidth="1"/>
    <col min="7" max="7" width="1.57421875" style="17" customWidth="1"/>
    <col min="8" max="8" width="11.8515625" style="17" bestFit="1" customWidth="1"/>
    <col min="9" max="16384" width="11.421875" style="17" customWidth="1"/>
  </cols>
  <sheetData>
    <row r="1" spans="1:8" ht="18.75">
      <c r="A1" s="71" t="s">
        <v>60</v>
      </c>
      <c r="B1" s="71"/>
      <c r="C1" s="71"/>
      <c r="D1" s="71"/>
      <c r="E1" s="71"/>
      <c r="F1" s="71"/>
      <c r="G1" s="71"/>
      <c r="H1" s="71"/>
    </row>
    <row r="2" spans="1:8" ht="12.75">
      <c r="A2" s="72" t="s">
        <v>3</v>
      </c>
      <c r="B2" s="72"/>
      <c r="C2" s="72"/>
      <c r="D2" s="72"/>
      <c r="E2" s="72"/>
      <c r="F2" s="72"/>
      <c r="G2" s="72"/>
      <c r="H2" s="72"/>
    </row>
    <row r="3" spans="1:8" ht="12.75">
      <c r="A3" s="73" t="s">
        <v>64</v>
      </c>
      <c r="B3" s="73"/>
      <c r="C3" s="73"/>
      <c r="D3" s="73"/>
      <c r="E3" s="73"/>
      <c r="F3" s="73"/>
      <c r="G3" s="73"/>
      <c r="H3" s="73"/>
    </row>
    <row r="4" spans="1:8" ht="13.5" thickBot="1">
      <c r="A4" s="74" t="s">
        <v>34</v>
      </c>
      <c r="B4" s="74"/>
      <c r="C4" s="74"/>
      <c r="D4" s="74"/>
      <c r="E4" s="74"/>
      <c r="F4" s="74"/>
      <c r="G4" s="74"/>
      <c r="H4" s="74"/>
    </row>
    <row r="5" spans="1:8" ht="13.5" thickTop="1">
      <c r="A5" s="18"/>
      <c r="F5" s="50"/>
      <c r="G5" s="38"/>
      <c r="H5" s="38"/>
    </row>
    <row r="6" spans="1:8" ht="12.75">
      <c r="A6" s="19">
        <v>5</v>
      </c>
      <c r="B6" s="20" t="s">
        <v>17</v>
      </c>
      <c r="C6" s="21"/>
      <c r="D6" s="21"/>
      <c r="E6" s="21"/>
      <c r="F6" s="32"/>
      <c r="G6" s="5"/>
      <c r="H6" s="5"/>
    </row>
    <row r="7" spans="1:8" ht="12.75">
      <c r="A7" s="19">
        <v>51</v>
      </c>
      <c r="B7" s="22" t="s">
        <v>2</v>
      </c>
      <c r="C7" s="21"/>
      <c r="D7" s="21"/>
      <c r="E7" s="21"/>
      <c r="F7" s="32"/>
      <c r="G7" s="5"/>
      <c r="H7" s="66">
        <f>SUM(F8:F9)</f>
        <v>554.4212</v>
      </c>
    </row>
    <row r="8" spans="1:8" ht="12.75">
      <c r="A8" s="19">
        <v>510</v>
      </c>
      <c r="B8" s="23" t="s">
        <v>35</v>
      </c>
      <c r="C8" s="21"/>
      <c r="D8" s="21"/>
      <c r="E8" s="21"/>
      <c r="F8" s="47">
        <f>538661.2/1000</f>
        <v>538.6612</v>
      </c>
      <c r="G8" s="5"/>
      <c r="H8" s="5"/>
    </row>
    <row r="9" spans="1:8" ht="12.75">
      <c r="A9" s="19">
        <v>512</v>
      </c>
      <c r="B9" s="23" t="s">
        <v>22</v>
      </c>
      <c r="C9" s="21"/>
      <c r="D9" s="21"/>
      <c r="E9" s="21"/>
      <c r="F9" s="51">
        <f>15760/1000</f>
        <v>15.76</v>
      </c>
      <c r="G9" s="5"/>
      <c r="H9" s="52"/>
    </row>
    <row r="10" spans="1:8" ht="12.75">
      <c r="A10" s="19"/>
      <c r="B10" s="6" t="s">
        <v>18</v>
      </c>
      <c r="C10" s="21"/>
      <c r="D10" s="21"/>
      <c r="E10" s="21"/>
      <c r="F10" s="32"/>
      <c r="G10" s="5"/>
      <c r="H10" s="5" t="s">
        <v>16</v>
      </c>
    </row>
    <row r="11" spans="1:8" ht="12.75">
      <c r="A11" s="19">
        <v>4</v>
      </c>
      <c r="B11" s="20" t="s">
        <v>36</v>
      </c>
      <c r="C11" s="21"/>
      <c r="D11" s="21"/>
      <c r="E11" s="21"/>
      <c r="F11" s="32"/>
      <c r="G11" s="5"/>
      <c r="H11" s="5"/>
    </row>
    <row r="12" spans="1:8" ht="12.75">
      <c r="A12" s="19">
        <v>41</v>
      </c>
      <c r="B12" s="24" t="s">
        <v>37</v>
      </c>
      <c r="C12" s="21"/>
      <c r="D12" s="21"/>
      <c r="E12" s="21"/>
      <c r="F12" s="32"/>
      <c r="G12" s="5"/>
      <c r="H12" s="48">
        <f>SUM(F13:F14)</f>
        <v>170.28884</v>
      </c>
    </row>
    <row r="13" spans="1:8" ht="12.75">
      <c r="A13" s="19">
        <v>412</v>
      </c>
      <c r="B13" s="23" t="s">
        <v>54</v>
      </c>
      <c r="C13" s="21"/>
      <c r="D13" s="21"/>
      <c r="E13" s="21"/>
      <c r="F13" s="32">
        <f>168395.97/1000</f>
        <v>168.39597</v>
      </c>
      <c r="G13" s="5"/>
      <c r="H13" s="5"/>
    </row>
    <row r="14" spans="1:8" ht="12.75">
      <c r="A14" s="19">
        <v>413</v>
      </c>
      <c r="B14" s="23" t="s">
        <v>50</v>
      </c>
      <c r="C14" s="21"/>
      <c r="D14" s="21"/>
      <c r="E14" s="21"/>
      <c r="F14" s="51">
        <f>1892.87/1000</f>
        <v>1.8928699999999998</v>
      </c>
      <c r="G14" s="5"/>
      <c r="H14" s="53"/>
    </row>
    <row r="15" spans="1:8" ht="12.75">
      <c r="A15" s="19"/>
      <c r="B15" s="24" t="s">
        <v>38</v>
      </c>
      <c r="C15" s="21"/>
      <c r="D15" s="21"/>
      <c r="E15" s="21"/>
      <c r="F15" s="36"/>
      <c r="G15" s="5"/>
      <c r="H15" s="61">
        <f>+H7-H12</f>
        <v>384.13236</v>
      </c>
    </row>
    <row r="16" spans="1:8" ht="12.75">
      <c r="A16" s="19"/>
      <c r="B16" s="20" t="s">
        <v>19</v>
      </c>
      <c r="C16" s="7"/>
      <c r="D16" s="7"/>
      <c r="E16" s="7"/>
      <c r="F16" s="32"/>
      <c r="G16" s="5"/>
      <c r="H16" s="5"/>
    </row>
    <row r="17" spans="1:8" ht="12.75">
      <c r="A17" s="19">
        <v>52</v>
      </c>
      <c r="B17" s="24" t="s">
        <v>39</v>
      </c>
      <c r="C17" s="7"/>
      <c r="D17" s="7"/>
      <c r="E17" s="7"/>
      <c r="F17" s="32"/>
      <c r="G17" s="5"/>
      <c r="H17" s="66">
        <f>SUM(F18:F19)</f>
        <v>52.851800000000004</v>
      </c>
    </row>
    <row r="18" spans="1:8" ht="12.75">
      <c r="A18" s="19">
        <v>521</v>
      </c>
      <c r="B18" s="23" t="s">
        <v>32</v>
      </c>
      <c r="C18" s="7"/>
      <c r="D18" s="7"/>
      <c r="E18" s="7"/>
      <c r="F18" s="32">
        <f>42580.1/1000</f>
        <v>42.5801</v>
      </c>
      <c r="G18" s="5"/>
      <c r="H18" s="5"/>
    </row>
    <row r="19" spans="1:8" ht="12.75">
      <c r="A19" s="19">
        <v>522</v>
      </c>
      <c r="B19" s="23" t="s">
        <v>49</v>
      </c>
      <c r="C19" s="7"/>
      <c r="D19" s="7"/>
      <c r="E19" s="7"/>
      <c r="F19" s="51">
        <f>10271.7/1000</f>
        <v>10.271700000000001</v>
      </c>
      <c r="G19" s="5"/>
      <c r="H19" s="53"/>
    </row>
    <row r="20" spans="1:8" ht="12.75">
      <c r="A20" s="19"/>
      <c r="B20" s="24" t="s">
        <v>40</v>
      </c>
      <c r="C20" s="7"/>
      <c r="D20" s="7"/>
      <c r="E20" s="7"/>
      <c r="F20" s="47"/>
      <c r="G20" s="5"/>
      <c r="H20" s="61">
        <f>+H15+H17</f>
        <v>436.98416000000003</v>
      </c>
    </row>
    <row r="21" spans="1:8" ht="12.75">
      <c r="A21" s="19"/>
      <c r="B21" s="20" t="s">
        <v>18</v>
      </c>
      <c r="C21" s="7"/>
      <c r="D21" s="7"/>
      <c r="E21" s="7"/>
      <c r="F21" s="47"/>
      <c r="G21" s="5"/>
      <c r="H21" s="5"/>
    </row>
    <row r="22" spans="1:8" ht="12.75">
      <c r="A22" s="19">
        <v>42</v>
      </c>
      <c r="B22" s="22" t="s">
        <v>20</v>
      </c>
      <c r="C22" s="7"/>
      <c r="D22" s="7"/>
      <c r="E22" s="7"/>
      <c r="F22" s="32"/>
      <c r="G22" s="5"/>
      <c r="H22" s="48">
        <f>SUM(F23:F24)</f>
        <v>1.4643199999999998</v>
      </c>
    </row>
    <row r="23" spans="1:8" ht="12.75">
      <c r="A23" s="19">
        <v>421</v>
      </c>
      <c r="B23" s="23" t="s">
        <v>51</v>
      </c>
      <c r="C23" s="7"/>
      <c r="D23" s="7"/>
      <c r="E23" s="7"/>
      <c r="F23" s="47">
        <f>1456.6/1000</f>
        <v>1.4566</v>
      </c>
      <c r="G23" s="5"/>
      <c r="H23" s="49"/>
    </row>
    <row r="24" spans="1:8" ht="12.75">
      <c r="A24" s="19">
        <v>422</v>
      </c>
      <c r="B24" s="23" t="s">
        <v>52</v>
      </c>
      <c r="C24" s="7"/>
      <c r="D24" s="7"/>
      <c r="E24" s="7"/>
      <c r="F24" s="51">
        <f>7.72/1000</f>
        <v>0.007719999999999999</v>
      </c>
      <c r="G24" s="5"/>
      <c r="H24" s="49"/>
    </row>
    <row r="25" spans="1:8" ht="12.75">
      <c r="A25" s="19"/>
      <c r="B25" s="24" t="s">
        <v>41</v>
      </c>
      <c r="C25" s="7"/>
      <c r="D25" s="7"/>
      <c r="E25" s="7"/>
      <c r="F25" s="47"/>
      <c r="G25" s="5"/>
      <c r="H25" s="61">
        <f>+H20-H22</f>
        <v>435.51984000000004</v>
      </c>
    </row>
    <row r="26" spans="1:8" ht="12.75">
      <c r="A26" s="19"/>
      <c r="B26" s="6" t="s">
        <v>18</v>
      </c>
      <c r="C26" s="8"/>
      <c r="D26" s="8"/>
      <c r="E26" s="8"/>
      <c r="F26" s="32"/>
      <c r="G26" s="5"/>
      <c r="H26" s="5"/>
    </row>
    <row r="27" spans="1:8" ht="12.75">
      <c r="A27" s="19">
        <v>44</v>
      </c>
      <c r="B27" s="22" t="s">
        <v>42</v>
      </c>
      <c r="C27" s="8"/>
      <c r="D27" s="8"/>
      <c r="E27" s="8"/>
      <c r="F27" s="32"/>
      <c r="G27" s="5"/>
      <c r="H27" s="48">
        <f>+F28</f>
        <v>121.92858</v>
      </c>
    </row>
    <row r="28" spans="1:8" ht="12.75">
      <c r="A28" s="19">
        <v>440</v>
      </c>
      <c r="B28" s="23" t="s">
        <v>21</v>
      </c>
      <c r="C28" s="8"/>
      <c r="D28" s="8"/>
      <c r="E28" s="8"/>
      <c r="F28" s="51">
        <f>121928.58/1000</f>
        <v>121.92858</v>
      </c>
      <c r="G28" s="5"/>
      <c r="H28" s="53"/>
    </row>
    <row r="29" spans="1:8" ht="12.75">
      <c r="A29" s="19"/>
      <c r="B29" s="24" t="s">
        <v>43</v>
      </c>
      <c r="C29" s="7"/>
      <c r="D29" s="7"/>
      <c r="E29" s="7"/>
      <c r="F29" s="47"/>
      <c r="G29" s="5"/>
      <c r="H29" s="61">
        <f>+H25-H27</f>
        <v>313.59126000000003</v>
      </c>
    </row>
    <row r="30" spans="1:8" ht="12.75">
      <c r="A30" s="19"/>
      <c r="B30" s="6" t="s">
        <v>19</v>
      </c>
      <c r="C30" s="7"/>
      <c r="D30" s="7"/>
      <c r="E30" s="7"/>
      <c r="F30" s="47"/>
      <c r="G30" s="5"/>
      <c r="H30" s="5"/>
    </row>
    <row r="31" spans="1:8" ht="12.75">
      <c r="A31" s="19">
        <v>53</v>
      </c>
      <c r="B31" s="24" t="s">
        <v>44</v>
      </c>
      <c r="C31" s="7"/>
      <c r="D31" s="7"/>
      <c r="E31" s="7"/>
      <c r="F31" s="47"/>
      <c r="G31" s="5"/>
      <c r="H31" s="54">
        <f>+F32</f>
        <v>0.21121</v>
      </c>
    </row>
    <row r="32" spans="1:8" ht="12.75">
      <c r="A32" s="19">
        <v>530</v>
      </c>
      <c r="B32" s="23" t="s">
        <v>53</v>
      </c>
      <c r="C32" s="7"/>
      <c r="D32" s="7"/>
      <c r="E32" s="7"/>
      <c r="F32" s="51">
        <f>211.21/1000</f>
        <v>0.21121</v>
      </c>
      <c r="G32" s="5"/>
      <c r="H32" s="54"/>
    </row>
    <row r="33" spans="1:8" ht="12.75">
      <c r="A33" s="19"/>
      <c r="B33" s="6" t="s">
        <v>18</v>
      </c>
      <c r="C33" s="7"/>
      <c r="D33" s="7"/>
      <c r="E33" s="7"/>
      <c r="F33" s="47"/>
      <c r="G33" s="5"/>
      <c r="H33" s="49"/>
    </row>
    <row r="34" spans="1:8" ht="12.75">
      <c r="A34" s="19">
        <v>43</v>
      </c>
      <c r="B34" s="24" t="s">
        <v>45</v>
      </c>
      <c r="C34" s="21"/>
      <c r="D34" s="21"/>
      <c r="E34" s="21"/>
      <c r="F34" s="47"/>
      <c r="G34" s="49"/>
      <c r="H34" s="54">
        <f>+F35</f>
        <v>1.24549</v>
      </c>
    </row>
    <row r="35" spans="1:8" ht="12.75">
      <c r="A35" s="19">
        <v>430</v>
      </c>
      <c r="B35" s="23" t="s">
        <v>33</v>
      </c>
      <c r="C35" s="21"/>
      <c r="D35" s="21"/>
      <c r="E35" s="21"/>
      <c r="F35" s="51">
        <f>1245.49/1000</f>
        <v>1.24549</v>
      </c>
      <c r="G35" s="49"/>
      <c r="H35" s="53"/>
    </row>
    <row r="36" spans="1:8" ht="13.5" thickBot="1">
      <c r="A36" s="19"/>
      <c r="B36" s="29" t="s">
        <v>56</v>
      </c>
      <c r="C36" s="8"/>
      <c r="D36" s="8"/>
      <c r="E36" s="8"/>
      <c r="F36" s="32"/>
      <c r="G36" s="5"/>
      <c r="H36" s="62">
        <f>+H29+H31-H34</f>
        <v>312.55698</v>
      </c>
    </row>
    <row r="37" spans="1:8" ht="13.5" thickTop="1">
      <c r="A37" s="25"/>
      <c r="B37" s="37"/>
      <c r="C37" s="13"/>
      <c r="D37" s="13"/>
      <c r="E37" s="13"/>
      <c r="F37" s="47"/>
      <c r="G37" s="49"/>
      <c r="H37" s="49"/>
    </row>
    <row r="38" spans="1:8" ht="12.75">
      <c r="A38" s="25"/>
      <c r="B38" s="26"/>
      <c r="C38" s="13"/>
      <c r="D38" s="13"/>
      <c r="E38" s="13"/>
      <c r="F38" s="47"/>
      <c r="G38" s="49"/>
      <c r="H38" s="54"/>
    </row>
    <row r="39" spans="1:8" ht="12.75">
      <c r="A39" s="25"/>
      <c r="B39" s="30"/>
      <c r="C39" s="13"/>
      <c r="D39" s="13"/>
      <c r="E39" s="13"/>
      <c r="F39" s="47"/>
      <c r="G39" s="49"/>
      <c r="H39" s="49"/>
    </row>
    <row r="40" spans="1:8" ht="12.75">
      <c r="A40" s="25"/>
      <c r="B40" s="29"/>
      <c r="C40" s="13"/>
      <c r="D40" s="13"/>
      <c r="E40" s="13"/>
      <c r="F40" s="47"/>
      <c r="G40" s="49"/>
      <c r="H40" s="54"/>
    </row>
    <row r="41" spans="1:8" ht="12.75">
      <c r="A41" s="25"/>
      <c r="B41" s="30"/>
      <c r="C41" s="13"/>
      <c r="D41" s="13"/>
      <c r="E41" s="13"/>
      <c r="F41" s="65"/>
      <c r="G41" s="27"/>
      <c r="H41" s="28"/>
    </row>
    <row r="42" spans="1:8" ht="12.75">
      <c r="A42" s="25"/>
      <c r="B42" s="29"/>
      <c r="C42" s="13"/>
      <c r="D42" s="13"/>
      <c r="E42" s="13"/>
      <c r="F42" s="33"/>
      <c r="G42" s="11"/>
      <c r="H42" s="15"/>
    </row>
    <row r="43" spans="1:8" ht="12.75">
      <c r="A43" s="25"/>
      <c r="B43" s="29"/>
      <c r="C43" s="13"/>
      <c r="D43" s="13"/>
      <c r="E43" s="13"/>
      <c r="F43" s="33"/>
      <c r="G43" s="11"/>
      <c r="H43" s="15"/>
    </row>
    <row r="44" spans="1:8" ht="12.75">
      <c r="A44" s="25"/>
      <c r="B44" s="29"/>
      <c r="C44" s="13"/>
      <c r="D44" s="13"/>
      <c r="E44" s="13"/>
      <c r="F44" s="33"/>
      <c r="G44" s="11"/>
      <c r="H44" s="15"/>
    </row>
    <row r="45" spans="1:8" ht="12.75">
      <c r="A45" s="25"/>
      <c r="B45" s="29"/>
      <c r="C45" s="13"/>
      <c r="D45" s="13"/>
      <c r="E45" s="13"/>
      <c r="F45" s="33"/>
      <c r="G45" s="11"/>
      <c r="H45" s="15"/>
    </row>
    <row r="46" spans="1:8" ht="12.75">
      <c r="A46" s="25"/>
      <c r="B46" s="29"/>
      <c r="C46" s="13"/>
      <c r="D46" s="13"/>
      <c r="E46" s="13"/>
      <c r="F46" s="33"/>
      <c r="G46" s="11"/>
      <c r="H46" s="15"/>
    </row>
  </sheetData>
  <sheetProtection/>
  <mergeCells count="4">
    <mergeCell ref="A1:H1"/>
    <mergeCell ref="A2:H2"/>
    <mergeCell ref="A3:H3"/>
    <mergeCell ref="A4:H4"/>
  </mergeCells>
  <printOptions/>
  <pageMargins left="0.42" right="0.2362204724409449" top="0.5" bottom="0.2755905511811024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2017-02-13T20:42:48Z</cp:lastPrinted>
  <dcterms:created xsi:type="dcterms:W3CDTF">2002-03-04T23:42:58Z</dcterms:created>
  <dcterms:modified xsi:type="dcterms:W3CDTF">2017-02-13T20:49:23Z</dcterms:modified>
  <cp:category/>
  <cp:version/>
  <cp:contentType/>
  <cp:contentStatus/>
</cp:coreProperties>
</file>